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計算" sheetId="1" r:id="rId1"/>
    <sheet name="確認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<sst xmlns="http://schemas.openxmlformats.org/spreadsheetml/2006/main" count="74" uniqueCount="37">
  <si>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B1L</t>
  </si>
  <si>
    <t>B1S</t>
  </si>
  <si>
    <t>B5L</t>
  </si>
  <si>
    <t>B6L</t>
  </si>
  <si>
    <t>wigg_id</t>
  </si>
  <si>
    <t>B7L</t>
  </si>
  <si>
    <t>B2</t>
  </si>
  <si>
    <t>B3</t>
  </si>
  <si>
    <t>B4</t>
  </si>
  <si>
    <t>Q3</t>
  </si>
  <si>
    <t>Q4</t>
  </si>
  <si>
    <t>m0</t>
  </si>
  <si>
    <t>m1</t>
  </si>
  <si>
    <t>m2</t>
  </si>
  <si>
    <t>m3</t>
  </si>
  <si>
    <t>m4</t>
  </si>
  <si>
    <t>R</t>
  </si>
  <si>
    <t>abs(BL)</t>
  </si>
  <si>
    <t>3.4GeV</t>
  </si>
  <si>
    <t>3GeV</t>
  </si>
  <si>
    <t>BL(3.4GeV)</t>
  </si>
  <si>
    <t>BL(3.0GeV)</t>
  </si>
  <si>
    <t>Q1</t>
  </si>
  <si>
    <t>Q2</t>
  </si>
  <si>
    <t>c1</t>
  </si>
  <si>
    <t>a1</t>
  </si>
  <si>
    <t>a2</t>
  </si>
  <si>
    <t>a3</t>
  </si>
  <si>
    <t>a4</t>
  </si>
  <si>
    <t>a5</t>
  </si>
  <si>
    <t>b1</t>
  </si>
  <si>
    <t>b2</t>
  </si>
  <si>
    <t>3.0GeV</t>
  </si>
  <si>
    <t>abs(BL at 3.4GeV)</t>
  </si>
  <si>
    <t>3.0GeV</t>
  </si>
  <si>
    <t>I</t>
  </si>
  <si>
    <t>電磁石の電流設定＠3.0GeV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</si>
</sst>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3" max="7" width="11.25390625" style="0" customWidth="1"/>
  </cols>
  <sheetData>
    <row r="1" ht="17.25">
      <c r="B1" s="4" t="s">
        <v>36</v>
      </c>
    </row>
    <row r="2" ht="17.25">
      <c r="B2" s="4"/>
    </row>
    <row r="3" spans="2:13" ht="13.5">
      <c r="B3" t="s">
        <v>4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20</v>
      </c>
      <c r="J3" t="s">
        <v>17</v>
      </c>
      <c r="K3" t="s">
        <v>21</v>
      </c>
      <c r="L3" s="3" t="s">
        <v>18</v>
      </c>
      <c r="M3" s="1" t="s">
        <v>19</v>
      </c>
    </row>
    <row r="4" spans="2:13" ht="13.5">
      <c r="B4" t="s">
        <v>0</v>
      </c>
      <c r="C4">
        <v>-0.26776</v>
      </c>
      <c r="D4">
        <v>220.13</v>
      </c>
      <c r="E4">
        <v>21.515</v>
      </c>
      <c r="F4">
        <v>-38.496</v>
      </c>
      <c r="G4">
        <v>21.668</v>
      </c>
      <c r="I4">
        <v>1.19707</v>
      </c>
      <c r="J4">
        <f>ABS(I4)</f>
        <v>1.19707</v>
      </c>
      <c r="K4">
        <f>J4*3/3.4</f>
        <v>1.0562382352941178</v>
      </c>
      <c r="L4" s="3">
        <f>C4+D4*J4+E4*J4^2+F4*J4^3+G4*J4^4</f>
        <v>272.53228609326834</v>
      </c>
      <c r="M4" s="1">
        <f>C4+D4*K4+E4*K4^2+F4*K4^3+G4*K4^4</f>
        <v>237.85108797294455</v>
      </c>
    </row>
    <row r="5" spans="2:13" ht="13.5">
      <c r="B5" t="s">
        <v>1</v>
      </c>
      <c r="C5">
        <v>0.47866</v>
      </c>
      <c r="D5">
        <v>415.22</v>
      </c>
      <c r="E5">
        <v>189.32</v>
      </c>
      <c r="F5">
        <v>-554.57</v>
      </c>
      <c r="G5">
        <v>548.55</v>
      </c>
      <c r="I5">
        <v>0.603282</v>
      </c>
      <c r="J5">
        <f aca="true" t="shared" si="0" ref="J5:J13">ABS(I5)</f>
        <v>0.603282</v>
      </c>
      <c r="K5">
        <f aca="true" t="shared" si="1" ref="K5:K13">J5*3/3.4</f>
        <v>0.5323076470588235</v>
      </c>
      <c r="L5" s="3">
        <f aca="true" t="shared" si="2" ref="L5:L13">C5+D5*J5+E5*J5^2+F5*J5^3+G5*J5^4</f>
        <v>270.7730546831164</v>
      </c>
      <c r="M5" s="1">
        <f aca="true" t="shared" si="3" ref="M5:M13">C5+D5*K5+E5*K5^2+F5*K5^3+G5*K5^4</f>
        <v>235.54366775187475</v>
      </c>
    </row>
    <row r="6" spans="2:13" ht="13.5">
      <c r="B6" t="s">
        <v>2</v>
      </c>
      <c r="C6">
        <v>0.050266</v>
      </c>
      <c r="D6">
        <v>216.62</v>
      </c>
      <c r="E6">
        <v>31.414</v>
      </c>
      <c r="F6">
        <v>-49.594</v>
      </c>
      <c r="G6">
        <v>25.821</v>
      </c>
      <c r="I6">
        <v>1.28012</v>
      </c>
      <c r="J6">
        <f t="shared" si="0"/>
        <v>1.28012</v>
      </c>
      <c r="K6">
        <f t="shared" si="1"/>
        <v>1.1295176470588235</v>
      </c>
      <c r="L6" s="3">
        <f t="shared" si="2"/>
        <v>294.1315130900816</v>
      </c>
      <c r="M6" s="1">
        <f t="shared" si="3"/>
        <v>255.36586293416198</v>
      </c>
    </row>
    <row r="7" spans="2:13" ht="13.5">
      <c r="B7" t="s">
        <v>3</v>
      </c>
      <c r="C7">
        <v>-0.60929</v>
      </c>
      <c r="D7">
        <v>222.89</v>
      </c>
      <c r="E7">
        <v>15.327</v>
      </c>
      <c r="F7">
        <v>-32.814</v>
      </c>
      <c r="G7">
        <v>19.806</v>
      </c>
      <c r="I7">
        <v>1.28012</v>
      </c>
      <c r="J7">
        <f t="shared" si="0"/>
        <v>1.28012</v>
      </c>
      <c r="K7">
        <f t="shared" si="1"/>
        <v>1.1295176470588235</v>
      </c>
      <c r="L7" s="3">
        <f t="shared" si="2"/>
        <v>294.18408683946706</v>
      </c>
      <c r="M7" s="1">
        <f t="shared" si="3"/>
        <v>255.65468084962438</v>
      </c>
    </row>
    <row r="8" spans="2:13" ht="13.5">
      <c r="B8" t="s">
        <v>5</v>
      </c>
      <c r="C8">
        <v>-0.36816</v>
      </c>
      <c r="D8">
        <v>221.52</v>
      </c>
      <c r="E8">
        <v>18.354</v>
      </c>
      <c r="F8">
        <v>-35.167</v>
      </c>
      <c r="G8">
        <v>20.496</v>
      </c>
      <c r="I8">
        <v>1.28012</v>
      </c>
      <c r="J8">
        <f t="shared" si="0"/>
        <v>1.28012</v>
      </c>
      <c r="K8">
        <f t="shared" si="1"/>
        <v>1.1295176470588235</v>
      </c>
      <c r="L8" s="3">
        <f t="shared" si="2"/>
        <v>294.54873185629174</v>
      </c>
      <c r="M8" s="1">
        <f t="shared" si="3"/>
        <v>255.94256524926487</v>
      </c>
    </row>
    <row r="9" spans="2:13" ht="13.5">
      <c r="B9" t="s">
        <v>6</v>
      </c>
      <c r="C9">
        <v>-1.4205</v>
      </c>
      <c r="D9">
        <v>240.42</v>
      </c>
      <c r="E9">
        <v>14.656</v>
      </c>
      <c r="F9">
        <v>-21.59</v>
      </c>
      <c r="G9">
        <v>8.6434</v>
      </c>
      <c r="I9">
        <v>1.9189</v>
      </c>
      <c r="J9">
        <f t="shared" si="0"/>
        <v>1.9189</v>
      </c>
      <c r="K9">
        <f t="shared" si="1"/>
        <v>1.6931470588235296</v>
      </c>
      <c r="L9" s="3">
        <f t="shared" si="2"/>
        <v>478.52924503473895</v>
      </c>
      <c r="M9" s="1">
        <f t="shared" si="3"/>
        <v>413.9004147551316</v>
      </c>
    </row>
    <row r="10" spans="2:13" ht="13.5">
      <c r="B10" t="s">
        <v>7</v>
      </c>
      <c r="C10">
        <v>-1.3899</v>
      </c>
      <c r="D10">
        <v>240.5</v>
      </c>
      <c r="E10">
        <v>14.635</v>
      </c>
      <c r="F10">
        <v>-21.699</v>
      </c>
      <c r="G10">
        <v>8.6243</v>
      </c>
      <c r="I10">
        <v>1.9189</v>
      </c>
      <c r="J10">
        <f t="shared" si="0"/>
        <v>1.9189</v>
      </c>
      <c r="K10">
        <f t="shared" si="1"/>
        <v>1.6931470588235296</v>
      </c>
      <c r="L10" s="3">
        <f t="shared" si="2"/>
        <v>477.60690076585604</v>
      </c>
      <c r="M10" s="1">
        <f t="shared" si="3"/>
        <v>413.32022964843543</v>
      </c>
    </row>
    <row r="11" spans="2:13" ht="13.5">
      <c r="B11" t="s">
        <v>8</v>
      </c>
      <c r="C11">
        <v>-1.1554</v>
      </c>
      <c r="D11">
        <v>238.78</v>
      </c>
      <c r="E11">
        <v>18.965</v>
      </c>
      <c r="F11">
        <v>-25.661</v>
      </c>
      <c r="G11">
        <v>9.8018</v>
      </c>
      <c r="I11">
        <v>1.9189</v>
      </c>
      <c r="J11">
        <f t="shared" si="0"/>
        <v>1.9189</v>
      </c>
      <c r="K11">
        <f t="shared" si="1"/>
        <v>1.6931470588235296</v>
      </c>
      <c r="L11" s="3">
        <f t="shared" si="2"/>
        <v>478.4553485806949</v>
      </c>
      <c r="M11" s="1">
        <f t="shared" si="3"/>
        <v>413.5016550416534</v>
      </c>
    </row>
    <row r="12" spans="2:13" ht="13.5">
      <c r="B12" t="s">
        <v>9</v>
      </c>
      <c r="C12">
        <v>-0.72066</v>
      </c>
      <c r="D12">
        <v>136.37</v>
      </c>
      <c r="E12">
        <v>-1.1613</v>
      </c>
      <c r="F12">
        <v>0.2452</v>
      </c>
      <c r="G12">
        <v>0.0025371</v>
      </c>
      <c r="I12">
        <v>2.19518</v>
      </c>
      <c r="J12">
        <f t="shared" si="0"/>
        <v>2.19518</v>
      </c>
      <c r="K12">
        <f t="shared" si="1"/>
        <v>1.9369235294117648</v>
      </c>
      <c r="L12" s="3">
        <f t="shared" si="2"/>
        <v>295.69262692431096</v>
      </c>
      <c r="M12" s="1">
        <f t="shared" si="3"/>
        <v>260.87828957135264</v>
      </c>
    </row>
    <row r="13" spans="2:13" ht="13.5">
      <c r="B13" t="s">
        <v>10</v>
      </c>
      <c r="C13">
        <v>-0.72066</v>
      </c>
      <c r="D13">
        <v>136.37</v>
      </c>
      <c r="E13">
        <v>-1.1613</v>
      </c>
      <c r="F13">
        <v>0.2452</v>
      </c>
      <c r="G13">
        <v>0.0025371</v>
      </c>
      <c r="I13">
        <v>2.50816</v>
      </c>
      <c r="J13">
        <f t="shared" si="0"/>
        <v>2.50816</v>
      </c>
      <c r="K13">
        <f t="shared" si="1"/>
        <v>2.2130823529411767</v>
      </c>
      <c r="L13" s="3">
        <f t="shared" si="2"/>
        <v>337.9808297568713</v>
      </c>
      <c r="M13" s="1">
        <f>C13+D13*K13+E13*K13^2+F13*K13^3+G13*K13^4</f>
        <v>298.10824626142215</v>
      </c>
    </row>
    <row r="15" spans="3:15" ht="13.5">
      <c r="C15" t="s">
        <v>25</v>
      </c>
      <c r="D15" t="s">
        <v>26</v>
      </c>
      <c r="E15" t="s">
        <v>27</v>
      </c>
      <c r="F15" t="s">
        <v>28</v>
      </c>
      <c r="G15" t="s">
        <v>29</v>
      </c>
      <c r="H15" t="s">
        <v>30</v>
      </c>
      <c r="I15" t="s">
        <v>31</v>
      </c>
      <c r="J15" t="s">
        <v>24</v>
      </c>
      <c r="K15" t="s">
        <v>20</v>
      </c>
      <c r="L15" t="s">
        <v>17</v>
      </c>
      <c r="M15" t="s">
        <v>21</v>
      </c>
      <c r="N15" s="3" t="s">
        <v>18</v>
      </c>
      <c r="O15" s="2" t="s">
        <v>32</v>
      </c>
    </row>
    <row r="16" spans="2:15" ht="13.5">
      <c r="B16" t="s">
        <v>22</v>
      </c>
      <c r="C16">
        <v>-0.2939101</v>
      </c>
      <c r="D16">
        <v>5.53124</v>
      </c>
      <c r="E16">
        <v>0.004938781</v>
      </c>
      <c r="F16">
        <v>0.03574711</v>
      </c>
      <c r="G16">
        <v>0.190971</v>
      </c>
      <c r="H16">
        <v>5.587928</v>
      </c>
      <c r="I16">
        <v>7.721382</v>
      </c>
      <c r="J16">
        <f>1.0217*0.9968853</f>
        <v>1.01851771101</v>
      </c>
      <c r="K16">
        <v>-5.77172</v>
      </c>
      <c r="L16">
        <f>ABS(K16)</f>
        <v>5.77172</v>
      </c>
      <c r="M16">
        <f>L16*3/3.4</f>
        <v>5.092694117647059</v>
      </c>
      <c r="N16" s="3">
        <f>J16*(C16+D16*L16+E16*L16^2+F16*(L16-H16)^2)</f>
        <v>32.385390408695265</v>
      </c>
      <c r="O16" s="2">
        <f>J16*(C16+D16*M16+E16*M16^2+F16*(M16-H16)^2)</f>
        <v>28.530575981930593</v>
      </c>
    </row>
    <row r="17" spans="2:15" ht="13.5">
      <c r="B17" t="s">
        <v>23</v>
      </c>
      <c r="C17">
        <v>-0.2939101</v>
      </c>
      <c r="D17">
        <v>5.53124</v>
      </c>
      <c r="E17">
        <v>0.004938781</v>
      </c>
      <c r="F17">
        <v>0.03574711</v>
      </c>
      <c r="G17">
        <v>0.190971</v>
      </c>
      <c r="H17">
        <v>5.587928</v>
      </c>
      <c r="I17">
        <v>7.721382</v>
      </c>
      <c r="J17">
        <f>1.0217*1.004191</f>
        <v>1.0259819447</v>
      </c>
      <c r="K17">
        <v>4.11545</v>
      </c>
      <c r="L17">
        <f>ABS(K17)</f>
        <v>4.11545</v>
      </c>
      <c r="M17">
        <f>L17*3/3.4</f>
        <v>3.6312794117647065</v>
      </c>
      <c r="N17" s="3">
        <f>J17*(C17+D17*L17+E17*L17^2)</f>
        <v>23.13925739628133</v>
      </c>
      <c r="O17" s="2">
        <f>J17*(C17+D17*M17+E17*M17^2)</f>
        <v>20.372607000476023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workbookViewId="0" topLeftCell="C1">
      <selection activeCell="G20" sqref="G20"/>
    </sheetView>
  </sheetViews>
  <sheetFormatPr defaultColWidth="9.00390625" defaultRowHeight="13.5"/>
  <sheetData>
    <row r="2" spans="2:12" ht="13.5">
      <c r="B2" t="s">
        <v>4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20</v>
      </c>
      <c r="J2" t="s">
        <v>33</v>
      </c>
      <c r="L2" t="s">
        <v>34</v>
      </c>
    </row>
    <row r="3" spans="2:12" ht="13.5">
      <c r="B3" t="s">
        <v>0</v>
      </c>
      <c r="C3">
        <v>-0.26776</v>
      </c>
      <c r="D3">
        <v>220.13</v>
      </c>
      <c r="E3">
        <v>21.515</v>
      </c>
      <c r="F3">
        <v>-38.496</v>
      </c>
      <c r="G3">
        <v>21.668</v>
      </c>
      <c r="I3">
        <v>1.19707</v>
      </c>
      <c r="J3">
        <f>ABS(I3)*3/3.4</f>
        <v>1.0562382352941178</v>
      </c>
      <c r="L3">
        <f>C3+D3*J3+E3*J3^2+F3*J3^3+G3*J3^4</f>
        <v>237.85108797294455</v>
      </c>
    </row>
    <row r="4" spans="2:12" ht="13.5">
      <c r="B4" t="s">
        <v>1</v>
      </c>
      <c r="C4">
        <v>0.47866</v>
      </c>
      <c r="D4">
        <v>415.22</v>
      </c>
      <c r="E4">
        <v>189.32</v>
      </c>
      <c r="F4">
        <v>-554.57</v>
      </c>
      <c r="G4">
        <v>548.55</v>
      </c>
      <c r="I4">
        <v>0.603282</v>
      </c>
      <c r="J4">
        <f aca="true" t="shared" si="0" ref="J4:J12">ABS(I4)*3/3.4</f>
        <v>0.5323076470588235</v>
      </c>
      <c r="L4">
        <f aca="true" t="shared" si="1" ref="L4:L12">C4+D4*J4+E4*J4^2+F4*J4^3+G4*J4^4</f>
        <v>235.54366775187475</v>
      </c>
    </row>
    <row r="5" spans="2:12" ht="13.5">
      <c r="B5" t="s">
        <v>2</v>
      </c>
      <c r="C5">
        <v>0.050266</v>
      </c>
      <c r="D5">
        <v>216.62</v>
      </c>
      <c r="E5">
        <v>31.414</v>
      </c>
      <c r="F5">
        <v>-49.594</v>
      </c>
      <c r="G5">
        <v>25.821</v>
      </c>
      <c r="I5">
        <v>1.28012</v>
      </c>
      <c r="J5">
        <f t="shared" si="0"/>
        <v>1.1295176470588235</v>
      </c>
      <c r="L5">
        <f t="shared" si="1"/>
        <v>255.36586293416198</v>
      </c>
    </row>
    <row r="6" spans="2:12" ht="13.5">
      <c r="B6" t="s">
        <v>3</v>
      </c>
      <c r="C6">
        <v>-0.60929</v>
      </c>
      <c r="D6">
        <v>222.89</v>
      </c>
      <c r="E6">
        <v>15.327</v>
      </c>
      <c r="F6">
        <v>-32.814</v>
      </c>
      <c r="G6">
        <v>19.806</v>
      </c>
      <c r="I6">
        <v>1.28012</v>
      </c>
      <c r="J6">
        <f t="shared" si="0"/>
        <v>1.1295176470588235</v>
      </c>
      <c r="L6">
        <f t="shared" si="1"/>
        <v>255.65468084962438</v>
      </c>
    </row>
    <row r="7" spans="2:12" ht="13.5">
      <c r="B7" t="s">
        <v>5</v>
      </c>
      <c r="C7">
        <v>-0.36816</v>
      </c>
      <c r="D7">
        <v>221.52</v>
      </c>
      <c r="E7">
        <v>18.354</v>
      </c>
      <c r="F7">
        <v>-35.167</v>
      </c>
      <c r="G7">
        <v>20.496</v>
      </c>
      <c r="I7">
        <v>1.28012</v>
      </c>
      <c r="J7">
        <f t="shared" si="0"/>
        <v>1.1295176470588235</v>
      </c>
      <c r="L7">
        <f t="shared" si="1"/>
        <v>255.94256524926487</v>
      </c>
    </row>
    <row r="8" spans="2:12" ht="13.5">
      <c r="B8" t="s">
        <v>6</v>
      </c>
      <c r="C8">
        <v>-1.4205</v>
      </c>
      <c r="D8">
        <v>240.42</v>
      </c>
      <c r="E8">
        <v>14.656</v>
      </c>
      <c r="F8">
        <v>-21.59</v>
      </c>
      <c r="G8">
        <v>8.6434</v>
      </c>
      <c r="I8">
        <v>1.9189</v>
      </c>
      <c r="J8">
        <f t="shared" si="0"/>
        <v>1.6931470588235296</v>
      </c>
      <c r="L8">
        <f t="shared" si="1"/>
        <v>413.9004147551316</v>
      </c>
    </row>
    <row r="9" spans="2:12" ht="13.5">
      <c r="B9" t="s">
        <v>7</v>
      </c>
      <c r="C9">
        <v>-1.3899</v>
      </c>
      <c r="D9">
        <v>240.5</v>
      </c>
      <c r="E9">
        <v>14.635</v>
      </c>
      <c r="F9">
        <v>-21.699</v>
      </c>
      <c r="G9">
        <v>8.6243</v>
      </c>
      <c r="I9">
        <v>1.9189</v>
      </c>
      <c r="J9">
        <f t="shared" si="0"/>
        <v>1.6931470588235296</v>
      </c>
      <c r="L9">
        <f t="shared" si="1"/>
        <v>413.32022964843543</v>
      </c>
    </row>
    <row r="10" spans="2:12" ht="13.5">
      <c r="B10" t="s">
        <v>8</v>
      </c>
      <c r="C10">
        <v>-1.1554</v>
      </c>
      <c r="D10">
        <v>238.78</v>
      </c>
      <c r="E10">
        <v>18.965</v>
      </c>
      <c r="F10">
        <v>-25.661</v>
      </c>
      <c r="G10">
        <v>9.8018</v>
      </c>
      <c r="I10">
        <v>1.9189</v>
      </c>
      <c r="J10">
        <f t="shared" si="0"/>
        <v>1.6931470588235296</v>
      </c>
      <c r="L10">
        <f t="shared" si="1"/>
        <v>413.5016550416534</v>
      </c>
    </row>
    <row r="11" spans="2:12" ht="13.5">
      <c r="B11" t="s">
        <v>9</v>
      </c>
      <c r="C11">
        <v>-0.72066</v>
      </c>
      <c r="D11">
        <v>136.37</v>
      </c>
      <c r="E11">
        <v>-1.1613</v>
      </c>
      <c r="F11">
        <v>0.2452</v>
      </c>
      <c r="G11">
        <v>0.0025371</v>
      </c>
      <c r="I11">
        <v>2.19518</v>
      </c>
      <c r="J11">
        <f t="shared" si="0"/>
        <v>1.9369235294117648</v>
      </c>
      <c r="L11">
        <f t="shared" si="1"/>
        <v>260.87828957135264</v>
      </c>
    </row>
    <row r="12" spans="2:12" ht="13.5">
      <c r="B12" t="s">
        <v>10</v>
      </c>
      <c r="C12">
        <v>-0.72066</v>
      </c>
      <c r="D12">
        <v>136.37</v>
      </c>
      <c r="E12">
        <v>-1.1613</v>
      </c>
      <c r="F12">
        <v>0.2452</v>
      </c>
      <c r="G12">
        <v>0.0025371</v>
      </c>
      <c r="I12">
        <v>2.50816</v>
      </c>
      <c r="J12">
        <f t="shared" si="0"/>
        <v>2.2130823529411767</v>
      </c>
      <c r="L12">
        <f t="shared" si="1"/>
        <v>298.10824626142215</v>
      </c>
    </row>
    <row r="14" spans="3:15" ht="13.5">
      <c r="C14" t="s">
        <v>25</v>
      </c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t="s">
        <v>31</v>
      </c>
      <c r="J14" t="s">
        <v>24</v>
      </c>
      <c r="K14" t="s">
        <v>20</v>
      </c>
      <c r="L14" t="s">
        <v>17</v>
      </c>
      <c r="M14" t="s">
        <v>21</v>
      </c>
      <c r="N14" t="s">
        <v>18</v>
      </c>
      <c r="O14" t="s">
        <v>32</v>
      </c>
    </row>
    <row r="15" spans="2:15" ht="13.5">
      <c r="B15" t="s">
        <v>22</v>
      </c>
      <c r="C15">
        <v>-0.2939101</v>
      </c>
      <c r="D15">
        <v>5.53124</v>
      </c>
      <c r="E15">
        <v>0.004938781</v>
      </c>
      <c r="F15">
        <v>0.03574711</v>
      </c>
      <c r="G15">
        <v>0.190971</v>
      </c>
      <c r="H15">
        <v>5.587928</v>
      </c>
      <c r="I15">
        <v>7.721382</v>
      </c>
      <c r="J15">
        <f>1.0217*0.9968853</f>
        <v>1.01851771101</v>
      </c>
      <c r="K15">
        <v>-5.77172</v>
      </c>
      <c r="L15">
        <f>ABS(K15)</f>
        <v>5.77172</v>
      </c>
      <c r="M15">
        <f>L15*3/3.4</f>
        <v>5.092694117647059</v>
      </c>
      <c r="N15">
        <f>J15*(C15+D15*L15+E15*L15^2+F15*(L15-H15)^2)</f>
        <v>32.385390408695265</v>
      </c>
      <c r="O15">
        <f>J15*(C15+D15*M15+E15*M15^2+F15*(M15-H15)^2)</f>
        <v>28.530575981930593</v>
      </c>
    </row>
    <row r="16" spans="2:15" ht="13.5">
      <c r="B16" t="s">
        <v>23</v>
      </c>
      <c r="C16">
        <v>-0.2939101</v>
      </c>
      <c r="D16">
        <v>5.53124</v>
      </c>
      <c r="E16">
        <v>0.004938781</v>
      </c>
      <c r="F16">
        <v>0.03574711</v>
      </c>
      <c r="G16">
        <v>0.190971</v>
      </c>
      <c r="H16">
        <v>5.587928</v>
      </c>
      <c r="I16">
        <v>7.721382</v>
      </c>
      <c r="J16">
        <f>1.0217*1.004191</f>
        <v>1.0259819447</v>
      </c>
      <c r="K16">
        <v>4.11545</v>
      </c>
      <c r="L16">
        <f>ABS(K16)</f>
        <v>4.11545</v>
      </c>
      <c r="M16">
        <f>L16*3/3.4</f>
        <v>3.6312794117647065</v>
      </c>
      <c r="N16">
        <f>J16*(C16+D16*L16+E16*L16^2)</f>
        <v>23.13925739628133</v>
      </c>
      <c r="O16">
        <f>J16*(C16+D16*M16+E16*M16^2)</f>
        <v>20.372607000476023</v>
      </c>
    </row>
    <row r="18" spans="6:10" ht="13.5">
      <c r="F18">
        <v>1</v>
      </c>
      <c r="G18">
        <v>2</v>
      </c>
      <c r="H18">
        <v>3</v>
      </c>
      <c r="I18">
        <v>4</v>
      </c>
      <c r="J18" t="s">
        <v>35</v>
      </c>
    </row>
    <row r="19" spans="6:10" ht="13.5">
      <c r="F19">
        <f>C15</f>
        <v>-0.2939101</v>
      </c>
      <c r="G19">
        <f>D15*M15</f>
        <v>28.16891341129412</v>
      </c>
      <c r="H19">
        <f>E15*M15^2</f>
        <v>0.12808991946184453</v>
      </c>
      <c r="I19">
        <f>F15*(M15-H15)^2</f>
        <v>0.008767214595166712</v>
      </c>
      <c r="J19">
        <f>J15*(F19+G19+H19+I19)</f>
        <v>28.530575981930593</v>
      </c>
    </row>
    <row r="20" spans="6:10" ht="13.5">
      <c r="F20">
        <f>C16</f>
        <v>-0.2939101</v>
      </c>
      <c r="G20">
        <f>D16*M16</f>
        <v>20.085477933529415</v>
      </c>
      <c r="H20">
        <f>E16*M16^2</f>
        <v>0.06512370545574006</v>
      </c>
      <c r="J20">
        <f>J16*(F20+G20+H20)</f>
        <v>20.372607000476023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 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tatsuma</dc:creator>
  <cp:keywords/>
  <dc:description/>
  <cp:lastModifiedBy>tatsuma</cp:lastModifiedBy>
  <dcterms:created xsi:type="dcterms:W3CDTF">2007-10-10T01:21:15Z</dcterms:created>
  <dcterms:modified xsi:type="dcterms:W3CDTF">2007-10-10T02:20:06Z</dcterms:modified>
  <cp:category/>
  <cp:version/>
  <cp:contentType/>
  <cp:contentStatus/>
</cp:coreProperties>
</file>